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24519"/>
</workbook>
</file>

<file path=xl/calcChain.xml><?xml version="1.0" encoding="utf-8"?>
<calcChain xmlns="http://schemas.openxmlformats.org/spreadsheetml/2006/main">
  <c r="E15" i="4"/>
  <c r="H15" s="1"/>
  <c r="E14"/>
  <c r="H14" s="1"/>
  <c r="H54" l="1"/>
  <c r="G54"/>
  <c r="F54"/>
  <c r="E54"/>
  <c r="D54"/>
  <c r="H52"/>
  <c r="H50"/>
  <c r="H48"/>
  <c r="H46"/>
  <c r="H44"/>
  <c r="H42"/>
  <c r="H40"/>
  <c r="E52"/>
  <c r="E50"/>
  <c r="E48"/>
  <c r="E46"/>
  <c r="E44"/>
  <c r="E42"/>
  <c r="E40"/>
  <c r="C54"/>
  <c r="H32"/>
  <c r="G32"/>
  <c r="F32"/>
  <c r="H30"/>
  <c r="H29"/>
  <c r="H28"/>
  <c r="H27"/>
  <c r="E32"/>
  <c r="E30"/>
  <c r="E29"/>
  <c r="E28"/>
  <c r="E27"/>
  <c r="D32"/>
  <c r="C32"/>
  <c r="E13"/>
  <c r="H13" s="1"/>
  <c r="E12"/>
  <c r="H12" s="1"/>
  <c r="E11"/>
  <c r="H11" s="1"/>
  <c r="E10"/>
  <c r="H10" s="1"/>
  <c r="E9"/>
  <c r="H9" s="1"/>
  <c r="E8"/>
  <c r="H8" s="1"/>
  <c r="E7"/>
  <c r="H7" s="1"/>
  <c r="G18"/>
  <c r="F18"/>
  <c r="D18"/>
  <c r="C18"/>
  <c r="H18" l="1"/>
  <c r="E18"/>
  <c r="H40" i="5" l="1"/>
  <c r="H39"/>
  <c r="H38"/>
  <c r="H37"/>
  <c r="H36" s="1"/>
  <c r="H34"/>
  <c r="H33"/>
  <c r="H32"/>
  <c r="H30"/>
  <c r="H29"/>
  <c r="H28"/>
  <c r="H27"/>
  <c r="H26"/>
  <c r="H23"/>
  <c r="H22"/>
  <c r="H21"/>
  <c r="H20"/>
  <c r="H19"/>
  <c r="H14"/>
  <c r="H13"/>
  <c r="H12"/>
  <c r="H10"/>
  <c r="H9"/>
  <c r="H8"/>
  <c r="H7"/>
  <c r="E40"/>
  <c r="E39"/>
  <c r="E38"/>
  <c r="E36" s="1"/>
  <c r="E37"/>
  <c r="E34"/>
  <c r="E33"/>
  <c r="E32"/>
  <c r="E31"/>
  <c r="H31" s="1"/>
  <c r="E30"/>
  <c r="E29"/>
  <c r="E28"/>
  <c r="E27"/>
  <c r="E26"/>
  <c r="E23"/>
  <c r="E22"/>
  <c r="E21"/>
  <c r="E20"/>
  <c r="E19"/>
  <c r="E18"/>
  <c r="H18" s="1"/>
  <c r="E17"/>
  <c r="H17" s="1"/>
  <c r="E14"/>
  <c r="E13"/>
  <c r="E12"/>
  <c r="E11"/>
  <c r="H11" s="1"/>
  <c r="E10"/>
  <c r="E9"/>
  <c r="E8"/>
  <c r="E7"/>
  <c r="G36"/>
  <c r="G25"/>
  <c r="G16"/>
  <c r="G6"/>
  <c r="F36"/>
  <c r="F25"/>
  <c r="F16"/>
  <c r="F6"/>
  <c r="D36"/>
  <c r="D25"/>
  <c r="D16"/>
  <c r="D6"/>
  <c r="C36"/>
  <c r="C25"/>
  <c r="C16"/>
  <c r="C6"/>
  <c r="G16" i="8"/>
  <c r="F16"/>
  <c r="E14"/>
  <c r="H14" s="1"/>
  <c r="E12"/>
  <c r="H12" s="1"/>
  <c r="E10"/>
  <c r="H10" s="1"/>
  <c r="E8"/>
  <c r="H8" s="1"/>
  <c r="E6"/>
  <c r="H6" s="1"/>
  <c r="D16"/>
  <c r="C16"/>
  <c r="E6" i="6"/>
  <c r="H6" s="1"/>
  <c r="E7"/>
  <c r="E8"/>
  <c r="H8" s="1"/>
  <c r="E9"/>
  <c r="E10"/>
  <c r="H10" s="1"/>
  <c r="E11"/>
  <c r="E12"/>
  <c r="H76"/>
  <c r="H75"/>
  <c r="H74"/>
  <c r="H73"/>
  <c r="H72"/>
  <c r="H71"/>
  <c r="H70"/>
  <c r="H69"/>
  <c r="H67"/>
  <c r="H66"/>
  <c r="H64"/>
  <c r="H63"/>
  <c r="H62"/>
  <c r="H61"/>
  <c r="H60"/>
  <c r="H59"/>
  <c r="H58"/>
  <c r="H57"/>
  <c r="H56"/>
  <c r="H55"/>
  <c r="H52"/>
  <c r="H51"/>
  <c r="H50"/>
  <c r="H48"/>
  <c r="H47"/>
  <c r="H46"/>
  <c r="H45"/>
  <c r="H42"/>
  <c r="H41"/>
  <c r="H40"/>
  <c r="H39"/>
  <c r="H38"/>
  <c r="H37"/>
  <c r="H36"/>
  <c r="H35"/>
  <c r="H21"/>
  <c r="H16"/>
  <c r="H12"/>
  <c r="H11"/>
  <c r="H9"/>
  <c r="H7"/>
  <c r="E76"/>
  <c r="E75"/>
  <c r="E74"/>
  <c r="E73"/>
  <c r="E72"/>
  <c r="E71"/>
  <c r="E70"/>
  <c r="E69"/>
  <c r="E68"/>
  <c r="H68" s="1"/>
  <c r="E67"/>
  <c r="E66"/>
  <c r="E64"/>
  <c r="E63"/>
  <c r="E62"/>
  <c r="E61"/>
  <c r="E60"/>
  <c r="E59"/>
  <c r="E58"/>
  <c r="E57"/>
  <c r="E56"/>
  <c r="E55"/>
  <c r="E54"/>
  <c r="H54" s="1"/>
  <c r="E52"/>
  <c r="E51"/>
  <c r="E50"/>
  <c r="E49"/>
  <c r="H49" s="1"/>
  <c r="E48"/>
  <c r="E47"/>
  <c r="E46"/>
  <c r="E45"/>
  <c r="E44"/>
  <c r="H44" s="1"/>
  <c r="E42"/>
  <c r="E41"/>
  <c r="E40"/>
  <c r="E39"/>
  <c r="E38"/>
  <c r="E37"/>
  <c r="E36"/>
  <c r="E35"/>
  <c r="E34"/>
  <c r="H34" s="1"/>
  <c r="E32"/>
  <c r="H32" s="1"/>
  <c r="E31"/>
  <c r="H31" s="1"/>
  <c r="E30"/>
  <c r="H30" s="1"/>
  <c r="E29"/>
  <c r="H29" s="1"/>
  <c r="E28"/>
  <c r="H28" s="1"/>
  <c r="E27"/>
  <c r="H27" s="1"/>
  <c r="E26"/>
  <c r="H26" s="1"/>
  <c r="E25"/>
  <c r="H25" s="1"/>
  <c r="E24"/>
  <c r="H24" s="1"/>
  <c r="E22"/>
  <c r="H22" s="1"/>
  <c r="E21"/>
  <c r="E20"/>
  <c r="H20" s="1"/>
  <c r="E19"/>
  <c r="H19" s="1"/>
  <c r="E18"/>
  <c r="H18" s="1"/>
  <c r="E17"/>
  <c r="H17" s="1"/>
  <c r="E16"/>
  <c r="E15"/>
  <c r="H15" s="1"/>
  <c r="E14"/>
  <c r="H14" s="1"/>
  <c r="G69"/>
  <c r="G65"/>
  <c r="G57"/>
  <c r="G53"/>
  <c r="G43"/>
  <c r="G33"/>
  <c r="G23"/>
  <c r="G13"/>
  <c r="G5"/>
  <c r="F69"/>
  <c r="F65"/>
  <c r="F57"/>
  <c r="F53"/>
  <c r="F43"/>
  <c r="F33"/>
  <c r="F23"/>
  <c r="F13"/>
  <c r="F5"/>
  <c r="D69"/>
  <c r="D65"/>
  <c r="D57"/>
  <c r="D53"/>
  <c r="D43"/>
  <c r="D33"/>
  <c r="D23"/>
  <c r="D13"/>
  <c r="D5"/>
  <c r="C69"/>
  <c r="C65"/>
  <c r="C57"/>
  <c r="C53"/>
  <c r="C43"/>
  <c r="C33"/>
  <c r="C23"/>
  <c r="C13"/>
  <c r="C5"/>
  <c r="H25" i="5" l="1"/>
  <c r="C42"/>
  <c r="H16"/>
  <c r="G42"/>
  <c r="F42"/>
  <c r="D42"/>
  <c r="H6"/>
  <c r="E6"/>
  <c r="E16" i="8"/>
  <c r="E65" i="6"/>
  <c r="H65" s="1"/>
  <c r="E53"/>
  <c r="H53" s="1"/>
  <c r="E43"/>
  <c r="H43" s="1"/>
  <c r="E33"/>
  <c r="H33" s="1"/>
  <c r="E23"/>
  <c r="H23" s="1"/>
  <c r="G77"/>
  <c r="F77"/>
  <c r="E13"/>
  <c r="H13" s="1"/>
  <c r="D77"/>
  <c r="C77"/>
  <c r="E5"/>
  <c r="H42" i="5"/>
  <c r="E25"/>
  <c r="E16"/>
  <c r="E42" s="1"/>
  <c r="H16" i="8"/>
  <c r="E77" i="6" l="1"/>
  <c r="H5"/>
  <c r="H77" s="1"/>
</calcChain>
</file>

<file path=xl/sharedStrings.xml><?xml version="1.0" encoding="utf-8"?>
<sst xmlns="http://schemas.openxmlformats.org/spreadsheetml/2006/main" count="201" uniqueCount="143">
  <si>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</si>
  <si>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</si>
  <si>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</si>
  <si>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</si>
  <si>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</si>
  <si>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</si>
  <si>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</si>
  <si>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</si>
  <si>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</si>
  <si>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</si>
  <si>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</si>
  <si>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</si>
  <si>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</si>
  <si>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</si>
  <si>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</si>
  <si>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</si>
  <si>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</si>
  <si>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</si>
  <si>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</si>
  <si>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</si>
  <si>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</si>
  <si>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</si>
  <si>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</si>
  <si>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</si>
  <si>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</si>
  <si>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</si>
  <si>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</si>
  <si>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</si>
  <si>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</si>
  <si>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</si>
  <si>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</si>
  <si>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</si>
  <si>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</si>
  <si>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</si>
  <si>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</si>
  <si>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</si>
  <si>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</si>
  <si>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</si>
  <si>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</si>
  <si>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</si>
  <si>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</si>
  <si>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</si>
  <si>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</si>
  <si>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</si>
  <si>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</si>
  <si>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</si>
  <si>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</si>
  <si>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</si>
  <si>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</si>
  <si>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</si>
  <si>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</si>
  <si>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</si>
  <si>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</si>
  <si>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</si>
  <si>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</si>
  <si>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</si>
  <si>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</si>
  <si>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</si>
  <si>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</si>
  <si>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</si>
  <si>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</si>
  <si>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</si>
  <si>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</si>
  <si>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</si>
  <si>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</si>
  <si>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</si>
  <si>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</si>
  <si>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</si>
  <si>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</si>
  <si>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</si>
  <si>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</si>
  <si>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</si>
  <si>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</si>
  <si>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</si>
  <si>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</si>
  <si>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</si>
  <si>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</si>
  <si>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</si>
  <si>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</si>
  <si>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</si>
  <si>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</si>
  <si>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</si>
  <si>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</si>
  <si>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</si>
  <si>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</si>
  <si>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</si>
  <si>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</si>
  <si>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</si>
  <si>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</si>
  <si>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</si>
  <si>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</si>
  <si>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</si>
  <si>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</si>
  <si>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</si>
  <si>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</si>
  <si>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</si>
  <si>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</si>
  <si>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</si>
  <si>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</si>
  <si>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</si>
  <si>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</si>
  <si>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</si>
  <si>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</si>
  <si>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</si>
  <si>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</si>
  <si>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</si>
  <si>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</si>
  <si>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</si>
  <si>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</si>
  <si>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</si>
  <si>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</si>
  <si>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</si>
  <si>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</si>
  <si>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</si>
  <si>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</si>
  <si>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</si>
  <si>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</si>
  <si>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</si>
  <si>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</si>
  <si>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</si>
  <si>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</si>
  <si>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</si>
  <si>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</si>
  <si>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</si>
  <si>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</si>
  <si>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</si>
  <si>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</si>
  <si>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</si>
  <si>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</si>
  <si>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</si>
  <si>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</si>
  <si>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</si>
  <si>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</si>
  <si>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</si>
  <si>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</si>
  <si>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</si>
  <si>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</si>
  <si>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por Objeto del Gasto (Capítulo y Concepto)
Del 1 DE ENERO  AL 30 DE JUNIO DEL 2018</t>
  </si>
  <si>
    <t>JUNTA MUNICIPAL DE AGUA POTABLE Y ALCANTARILLADO DE SAN FELIPE, GTO.
ESTADO ANALÍTICO DEL EJERCICIO DEL PRESUPUESTO DE EGRESOS
Clasificación Económica (por Tipo de Gasto)
Del 1 DE ENERO AL 30 DE JUNIO DEL 2018</t>
  </si>
  <si>
    <t>JUNTA MUNICIPAL DE AGUA POTABLE Y ALCANTARILLADO DE SAN FELIPE, GTO.
ESTADO ANALÍTICO DEL EJERCICIO DEL PRESUPUESTO DE EGRESOS
Clasificación Administrativa
Del 1 DE ENERO AL 30 DE JUNIO DEL 2018</t>
  </si>
  <si>
    <t>Gobierno (Federal/Estatal/Municipal) de JUNTA MUNICIPAL DE AGUA POTABLE Y ALCANTARILLADO DE SAN FELIPE, GTO.
Estado Analítico del Ejercicio del Presupuesto de Egresos
Clasificación Administrativa
Del 1 DE ENERO AL 30 DE JUNIO DEL 2018</t>
  </si>
  <si>
    <t>Sector Paraestatal del Gobierno (Federal/Estatal/Municipal) de JUNTA MUNICIPAL DE AGUA POTABLE Y ALCANTARILLADO DE SAN FELIPE, GTO.
Estado Analítico del Ejercicio del Presupuesto de Egresos
Clasificación Administrativa
Del 1 DE ENERO AL 30 DE JUNIO DEL 2018</t>
  </si>
  <si>
    <t>JUNTA MUNICIPAL DE AGUA POTABLE Y ALCANTARILLADO DE SAN FELIPE, GTO.
ESTADO ANALÍTICO DEL EJERCICIO DEL PRESUPUESTO DE EGRESOS
Clasificación Funcional (Finalidad y Función)
Del 1 DE ENERO AL 30 DE JUNIO DEL 2018</t>
  </si>
</sst>
</file>

<file path=xl/styles.xml><?xml version="1.0" encoding="utf-8"?>
<styleSheet xmlns="http://schemas.openxmlformats.org/spreadsheetml/2006/main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showGridLines="0" tabSelected="1" workbookViewId="0">
      <selection activeCell="A5" sqref="A5"/>
    </sheetView>
  </sheetViews>
  <sheetFormatPr baseColWidth="10" defaultRowHeight="11.25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>
      <c r="A1" s="52" t="s">
        <v>137</v>
      </c>
      <c r="B1" s="53"/>
      <c r="C1" s="53"/>
      <c r="D1" s="53"/>
      <c r="E1" s="53"/>
      <c r="F1" s="53"/>
      <c r="G1" s="53"/>
      <c r="H1" s="54"/>
    </row>
    <row r="2" spans="1:8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>
      <c r="A5" s="48" t="s">
        <v>61</v>
      </c>
      <c r="B5" s="7"/>
      <c r="C5" s="14">
        <f>SUM(C6:C12)</f>
        <v>13489245.029999999</v>
      </c>
      <c r="D5" s="14">
        <f>SUM(D6:D12)</f>
        <v>0</v>
      </c>
      <c r="E5" s="14">
        <f>C5+D5</f>
        <v>13489245.029999999</v>
      </c>
      <c r="F5" s="14">
        <f>SUM(F6:F12)</f>
        <v>4956830.1800000006</v>
      </c>
      <c r="G5" s="14">
        <f>SUM(G6:G12)</f>
        <v>4956830.1800000006</v>
      </c>
      <c r="H5" s="14">
        <f>E5-F5</f>
        <v>8532414.8499999978</v>
      </c>
    </row>
    <row r="6" spans="1:8">
      <c r="A6" s="49">
        <v>1100</v>
      </c>
      <c r="B6" s="11" t="s">
        <v>70</v>
      </c>
      <c r="C6" s="15">
        <v>7346286.5999999996</v>
      </c>
      <c r="D6" s="15">
        <v>0</v>
      </c>
      <c r="E6" s="15">
        <f t="shared" ref="E6:E69" si="0">C6+D6</f>
        <v>7346286.5999999996</v>
      </c>
      <c r="F6" s="15">
        <v>3231667.89</v>
      </c>
      <c r="G6" s="15">
        <v>3231667.89</v>
      </c>
      <c r="H6" s="15">
        <f t="shared" ref="H6:H69" si="1">E6-F6</f>
        <v>4114618.7099999995</v>
      </c>
    </row>
    <row r="7" spans="1:8">
      <c r="A7" s="49">
        <v>1200</v>
      </c>
      <c r="B7" s="11" t="s">
        <v>71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>
      <c r="A8" s="49">
        <v>1300</v>
      </c>
      <c r="B8" s="11" t="s">
        <v>72</v>
      </c>
      <c r="C8" s="15">
        <v>1381391.27</v>
      </c>
      <c r="D8" s="15">
        <v>0</v>
      </c>
      <c r="E8" s="15">
        <f t="shared" si="0"/>
        <v>1381391.27</v>
      </c>
      <c r="F8" s="15">
        <v>129981.38</v>
      </c>
      <c r="G8" s="15">
        <v>129981.38</v>
      </c>
      <c r="H8" s="15">
        <f t="shared" si="1"/>
        <v>1251409.8900000001</v>
      </c>
    </row>
    <row r="9" spans="1:8">
      <c r="A9" s="49">
        <v>1400</v>
      </c>
      <c r="B9" s="11" t="s">
        <v>35</v>
      </c>
      <c r="C9" s="15">
        <v>1776094.4</v>
      </c>
      <c r="D9" s="15">
        <v>0</v>
      </c>
      <c r="E9" s="15">
        <f t="shared" si="0"/>
        <v>1776094.4</v>
      </c>
      <c r="F9" s="15">
        <v>749641.05</v>
      </c>
      <c r="G9" s="15">
        <v>749641.05</v>
      </c>
      <c r="H9" s="15">
        <f t="shared" si="1"/>
        <v>1026453.3499999999</v>
      </c>
    </row>
    <row r="10" spans="1:8">
      <c r="A10" s="49">
        <v>1500</v>
      </c>
      <c r="B10" s="11" t="s">
        <v>73</v>
      </c>
      <c r="C10" s="15">
        <v>2985472.76</v>
      </c>
      <c r="D10" s="15">
        <v>0</v>
      </c>
      <c r="E10" s="15">
        <f t="shared" si="0"/>
        <v>2985472.76</v>
      </c>
      <c r="F10" s="15">
        <v>845539.86</v>
      </c>
      <c r="G10" s="15">
        <v>845539.86</v>
      </c>
      <c r="H10" s="15">
        <f t="shared" si="1"/>
        <v>2139932.9</v>
      </c>
    </row>
    <row r="11" spans="1:8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>
      <c r="A13" s="48" t="s">
        <v>62</v>
      </c>
      <c r="B13" s="7"/>
      <c r="C13" s="15">
        <f>SUM(C14:C22)</f>
        <v>3403871.69</v>
      </c>
      <c r="D13" s="15">
        <f>SUM(D14:D22)</f>
        <v>4000</v>
      </c>
      <c r="E13" s="15">
        <f t="shared" si="0"/>
        <v>3407871.69</v>
      </c>
      <c r="F13" s="15">
        <f>SUM(F14:F22)</f>
        <v>818992.18000000017</v>
      </c>
      <c r="G13" s="15">
        <f>SUM(G14:G22)</f>
        <v>818992.18000000017</v>
      </c>
      <c r="H13" s="15">
        <f t="shared" si="1"/>
        <v>2588879.5099999998</v>
      </c>
    </row>
    <row r="14" spans="1:8">
      <c r="A14" s="49">
        <v>2100</v>
      </c>
      <c r="B14" s="11" t="s">
        <v>75</v>
      </c>
      <c r="C14" s="15">
        <v>464505.14</v>
      </c>
      <c r="D14" s="15">
        <v>0</v>
      </c>
      <c r="E14" s="15">
        <f t="shared" si="0"/>
        <v>464505.14</v>
      </c>
      <c r="F14" s="15">
        <v>103597.63</v>
      </c>
      <c r="G14" s="15">
        <v>103597.63</v>
      </c>
      <c r="H14" s="15">
        <f t="shared" si="1"/>
        <v>360907.51</v>
      </c>
    </row>
    <row r="15" spans="1:8">
      <c r="A15" s="49">
        <v>2200</v>
      </c>
      <c r="B15" s="11" t="s">
        <v>76</v>
      </c>
      <c r="C15" s="15">
        <v>38000</v>
      </c>
      <c r="D15" s="15">
        <v>0</v>
      </c>
      <c r="E15" s="15">
        <f t="shared" si="0"/>
        <v>38000</v>
      </c>
      <c r="F15" s="15">
        <v>12834.76</v>
      </c>
      <c r="G15" s="15">
        <v>12834.76</v>
      </c>
      <c r="H15" s="15">
        <f t="shared" si="1"/>
        <v>25165.239999999998</v>
      </c>
    </row>
    <row r="16" spans="1:8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>
      <c r="A17" s="49">
        <v>2400</v>
      </c>
      <c r="B17" s="11" t="s">
        <v>78</v>
      </c>
      <c r="C17" s="15">
        <v>1940469.99</v>
      </c>
      <c r="D17" s="15">
        <v>0</v>
      </c>
      <c r="E17" s="15">
        <f t="shared" si="0"/>
        <v>1940469.99</v>
      </c>
      <c r="F17" s="15">
        <v>422204.5</v>
      </c>
      <c r="G17" s="15">
        <v>422204.5</v>
      </c>
      <c r="H17" s="15">
        <f t="shared" si="1"/>
        <v>1518265.49</v>
      </c>
    </row>
    <row r="18" spans="1:8">
      <c r="A18" s="49">
        <v>2500</v>
      </c>
      <c r="B18" s="11" t="s">
        <v>79</v>
      </c>
      <c r="C18" s="15">
        <v>8500</v>
      </c>
      <c r="D18" s="15">
        <v>0</v>
      </c>
      <c r="E18" s="15">
        <f t="shared" si="0"/>
        <v>8500</v>
      </c>
      <c r="F18" s="15">
        <v>1332.42</v>
      </c>
      <c r="G18" s="15">
        <v>1332.42</v>
      </c>
      <c r="H18" s="15">
        <f t="shared" si="1"/>
        <v>7167.58</v>
      </c>
    </row>
    <row r="19" spans="1:8">
      <c r="A19" s="49">
        <v>2600</v>
      </c>
      <c r="B19" s="11" t="s">
        <v>80</v>
      </c>
      <c r="C19" s="15">
        <v>495736.62</v>
      </c>
      <c r="D19" s="15">
        <v>0</v>
      </c>
      <c r="E19" s="15">
        <f t="shared" si="0"/>
        <v>495736.62</v>
      </c>
      <c r="F19" s="15">
        <v>203842.8</v>
      </c>
      <c r="G19" s="15">
        <v>203842.8</v>
      </c>
      <c r="H19" s="15">
        <f t="shared" si="1"/>
        <v>291893.82</v>
      </c>
    </row>
    <row r="20" spans="1:8">
      <c r="A20" s="49">
        <v>2700</v>
      </c>
      <c r="B20" s="11" t="s">
        <v>81</v>
      </c>
      <c r="C20" s="15">
        <v>159347.81</v>
      </c>
      <c r="D20" s="15">
        <v>0</v>
      </c>
      <c r="E20" s="15">
        <f t="shared" si="0"/>
        <v>159347.81</v>
      </c>
      <c r="F20" s="15">
        <v>2141.0300000000002</v>
      </c>
      <c r="G20" s="15">
        <v>2141.0300000000002</v>
      </c>
      <c r="H20" s="15">
        <f t="shared" si="1"/>
        <v>157206.78</v>
      </c>
    </row>
    <row r="21" spans="1:8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>
      <c r="A22" s="49">
        <v>2900</v>
      </c>
      <c r="B22" s="11" t="s">
        <v>83</v>
      </c>
      <c r="C22" s="15">
        <v>297312.13</v>
      </c>
      <c r="D22" s="15">
        <v>4000</v>
      </c>
      <c r="E22" s="15">
        <f t="shared" si="0"/>
        <v>301312.13</v>
      </c>
      <c r="F22" s="15">
        <v>73039.039999999994</v>
      </c>
      <c r="G22" s="15">
        <v>73039.039999999994</v>
      </c>
      <c r="H22" s="15">
        <f t="shared" si="1"/>
        <v>228273.09000000003</v>
      </c>
    </row>
    <row r="23" spans="1:8">
      <c r="A23" s="48" t="s">
        <v>63</v>
      </c>
      <c r="B23" s="7"/>
      <c r="C23" s="15">
        <f>SUM(C24:C32)</f>
        <v>12692149.969999999</v>
      </c>
      <c r="D23" s="15">
        <f>SUM(D24:D32)</f>
        <v>-1177141.74</v>
      </c>
      <c r="E23" s="15">
        <f t="shared" si="0"/>
        <v>11515008.229999999</v>
      </c>
      <c r="F23" s="15">
        <f>SUM(F24:F32)</f>
        <v>3946593.3599999994</v>
      </c>
      <c r="G23" s="15">
        <f>SUM(G24:G32)</f>
        <v>3946593.3599999994</v>
      </c>
      <c r="H23" s="15">
        <f t="shared" si="1"/>
        <v>7568414.8699999992</v>
      </c>
    </row>
    <row r="24" spans="1:8">
      <c r="A24" s="49">
        <v>3100</v>
      </c>
      <c r="B24" s="11" t="s">
        <v>84</v>
      </c>
      <c r="C24" s="15">
        <v>5840287.5599999996</v>
      </c>
      <c r="D24" s="15">
        <v>0</v>
      </c>
      <c r="E24" s="15">
        <f t="shared" si="0"/>
        <v>5840287.5599999996</v>
      </c>
      <c r="F24" s="15">
        <v>2410006.71</v>
      </c>
      <c r="G24" s="15">
        <v>2410006.71</v>
      </c>
      <c r="H24" s="15">
        <f t="shared" si="1"/>
        <v>3430280.8499999996</v>
      </c>
    </row>
    <row r="25" spans="1:8">
      <c r="A25" s="49">
        <v>3200</v>
      </c>
      <c r="B25" s="11" t="s">
        <v>85</v>
      </c>
      <c r="C25" s="15">
        <v>18103.990000000002</v>
      </c>
      <c r="D25" s="15">
        <v>0</v>
      </c>
      <c r="E25" s="15">
        <f t="shared" si="0"/>
        <v>18103.990000000002</v>
      </c>
      <c r="F25" s="15">
        <v>700</v>
      </c>
      <c r="G25" s="15">
        <v>700</v>
      </c>
      <c r="H25" s="15">
        <f t="shared" si="1"/>
        <v>17403.990000000002</v>
      </c>
    </row>
    <row r="26" spans="1:8">
      <c r="A26" s="49">
        <v>3300</v>
      </c>
      <c r="B26" s="11" t="s">
        <v>86</v>
      </c>
      <c r="C26" s="15">
        <v>908082.64</v>
      </c>
      <c r="D26" s="15">
        <v>634873.69999999995</v>
      </c>
      <c r="E26" s="15">
        <f t="shared" si="0"/>
        <v>1542956.3399999999</v>
      </c>
      <c r="F26" s="15">
        <v>552624.31999999995</v>
      </c>
      <c r="G26" s="15">
        <v>552624.31999999995</v>
      </c>
      <c r="H26" s="15">
        <f t="shared" si="1"/>
        <v>990332.0199999999</v>
      </c>
    </row>
    <row r="27" spans="1:8">
      <c r="A27" s="49">
        <v>3400</v>
      </c>
      <c r="B27" s="11" t="s">
        <v>87</v>
      </c>
      <c r="C27" s="15">
        <v>194417.42</v>
      </c>
      <c r="D27" s="15">
        <v>0</v>
      </c>
      <c r="E27" s="15">
        <f t="shared" si="0"/>
        <v>194417.42</v>
      </c>
      <c r="F27" s="15">
        <v>81499.820000000007</v>
      </c>
      <c r="G27" s="15">
        <v>81499.820000000007</v>
      </c>
      <c r="H27" s="15">
        <f t="shared" si="1"/>
        <v>112917.6</v>
      </c>
    </row>
    <row r="28" spans="1:8">
      <c r="A28" s="49">
        <v>3500</v>
      </c>
      <c r="B28" s="11" t="s">
        <v>88</v>
      </c>
      <c r="C28" s="15">
        <v>1738649.4</v>
      </c>
      <c r="D28" s="15">
        <v>-350000</v>
      </c>
      <c r="E28" s="15">
        <f t="shared" si="0"/>
        <v>1388649.4</v>
      </c>
      <c r="F28" s="15">
        <v>93923.8</v>
      </c>
      <c r="G28" s="15">
        <v>93923.8</v>
      </c>
      <c r="H28" s="15">
        <f t="shared" si="1"/>
        <v>1294725.5999999999</v>
      </c>
    </row>
    <row r="29" spans="1:8">
      <c r="A29" s="49">
        <v>3600</v>
      </c>
      <c r="B29" s="11" t="s">
        <v>89</v>
      </c>
      <c r="C29" s="15">
        <v>140000</v>
      </c>
      <c r="D29" s="15">
        <v>0</v>
      </c>
      <c r="E29" s="15">
        <f t="shared" si="0"/>
        <v>140000</v>
      </c>
      <c r="F29" s="15">
        <v>37388.6</v>
      </c>
      <c r="G29" s="15">
        <v>37388.6</v>
      </c>
      <c r="H29" s="15">
        <f t="shared" si="1"/>
        <v>102611.4</v>
      </c>
    </row>
    <row r="30" spans="1:8">
      <c r="A30" s="49">
        <v>3700</v>
      </c>
      <c r="B30" s="11" t="s">
        <v>90</v>
      </c>
      <c r="C30" s="15">
        <v>71000</v>
      </c>
      <c r="D30" s="15">
        <v>0</v>
      </c>
      <c r="E30" s="15">
        <f t="shared" si="0"/>
        <v>71000</v>
      </c>
      <c r="F30" s="15">
        <v>17534.28</v>
      </c>
      <c r="G30" s="15">
        <v>17534.28</v>
      </c>
      <c r="H30" s="15">
        <f t="shared" si="1"/>
        <v>53465.72</v>
      </c>
    </row>
    <row r="31" spans="1:8">
      <c r="A31" s="49">
        <v>3800</v>
      </c>
      <c r="B31" s="11" t="s">
        <v>91</v>
      </c>
      <c r="C31" s="15">
        <v>102000</v>
      </c>
      <c r="D31" s="15">
        <v>0</v>
      </c>
      <c r="E31" s="15">
        <f t="shared" si="0"/>
        <v>102000</v>
      </c>
      <c r="F31" s="15">
        <v>500.44</v>
      </c>
      <c r="G31" s="15">
        <v>500.44</v>
      </c>
      <c r="H31" s="15">
        <f t="shared" si="1"/>
        <v>101499.56</v>
      </c>
    </row>
    <row r="32" spans="1:8">
      <c r="A32" s="49">
        <v>3900</v>
      </c>
      <c r="B32" s="11" t="s">
        <v>19</v>
      </c>
      <c r="C32" s="15">
        <v>3679608.96</v>
      </c>
      <c r="D32" s="15">
        <v>-1462015.44</v>
      </c>
      <c r="E32" s="15">
        <f t="shared" si="0"/>
        <v>2217593.52</v>
      </c>
      <c r="F32" s="15">
        <v>752415.39</v>
      </c>
      <c r="G32" s="15">
        <v>752415.39</v>
      </c>
      <c r="H32" s="15">
        <f t="shared" si="1"/>
        <v>1465178.13</v>
      </c>
    </row>
    <row r="33" spans="1:8">
      <c r="A33" s="48" t="s">
        <v>64</v>
      </c>
      <c r="B33" s="7"/>
      <c r="C33" s="15">
        <f>SUM(C34:C42)</f>
        <v>15000</v>
      </c>
      <c r="D33" s="15">
        <f>SUM(D34:D42)</f>
        <v>-15000</v>
      </c>
      <c r="E33" s="15">
        <f t="shared" si="0"/>
        <v>0</v>
      </c>
      <c r="F33" s="15">
        <f>SUM(F34:F42)</f>
        <v>0</v>
      </c>
      <c r="G33" s="15">
        <f>SUM(G34:G42)</f>
        <v>0</v>
      </c>
      <c r="H33" s="15">
        <f t="shared" si="1"/>
        <v>0</v>
      </c>
    </row>
    <row r="34" spans="1:8">
      <c r="A34" s="49">
        <v>4100</v>
      </c>
      <c r="B34" s="11" t="s">
        <v>92</v>
      </c>
      <c r="C34" s="15">
        <v>15000</v>
      </c>
      <c r="D34" s="15">
        <v>-15000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>
      <c r="A43" s="48" t="s">
        <v>65</v>
      </c>
      <c r="B43" s="7"/>
      <c r="C43" s="15">
        <f>SUM(C44:C52)</f>
        <v>0</v>
      </c>
      <c r="D43" s="15">
        <f>SUM(D44:D52)</f>
        <v>629000</v>
      </c>
      <c r="E43" s="15">
        <f t="shared" si="0"/>
        <v>629000</v>
      </c>
      <c r="F43" s="15">
        <f>SUM(F44:F52)</f>
        <v>236021.03</v>
      </c>
      <c r="G43" s="15">
        <f>SUM(G44:G52)</f>
        <v>236021.03</v>
      </c>
      <c r="H43" s="15">
        <f t="shared" si="1"/>
        <v>392978.97</v>
      </c>
    </row>
    <row r="44" spans="1:8">
      <c r="A44" s="49">
        <v>5100</v>
      </c>
      <c r="B44" s="11" t="s">
        <v>99</v>
      </c>
      <c r="C44" s="15">
        <v>0</v>
      </c>
      <c r="D44" s="15">
        <v>11000</v>
      </c>
      <c r="E44" s="15">
        <f t="shared" si="0"/>
        <v>11000</v>
      </c>
      <c r="F44" s="15">
        <v>0</v>
      </c>
      <c r="G44" s="15">
        <v>0</v>
      </c>
      <c r="H44" s="15">
        <f t="shared" si="1"/>
        <v>11000</v>
      </c>
    </row>
    <row r="45" spans="1:8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>
      <c r="A47" s="49">
        <v>5400</v>
      </c>
      <c r="B47" s="11" t="s">
        <v>102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>
      <c r="A49" s="49">
        <v>5600</v>
      </c>
      <c r="B49" s="11" t="s">
        <v>104</v>
      </c>
      <c r="C49" s="15">
        <v>0</v>
      </c>
      <c r="D49" s="15">
        <v>618000</v>
      </c>
      <c r="E49" s="15">
        <f t="shared" si="0"/>
        <v>618000</v>
      </c>
      <c r="F49" s="15">
        <v>236021.03</v>
      </c>
      <c r="G49" s="15">
        <v>236021.03</v>
      </c>
      <c r="H49" s="15">
        <f t="shared" si="1"/>
        <v>381978.97</v>
      </c>
    </row>
    <row r="50" spans="1:8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>
      <c r="A53" s="48" t="s">
        <v>66</v>
      </c>
      <c r="B53" s="7"/>
      <c r="C53" s="15">
        <f>SUM(C54:C56)</f>
        <v>2325855.9500000002</v>
      </c>
      <c r="D53" s="15">
        <f>SUM(D54:D56)</f>
        <v>422358.37</v>
      </c>
      <c r="E53" s="15">
        <f t="shared" si="0"/>
        <v>2748214.3200000003</v>
      </c>
      <c r="F53" s="15">
        <f>SUM(F54:F56)</f>
        <v>963921.08</v>
      </c>
      <c r="G53" s="15">
        <f>SUM(G54:G56)</f>
        <v>963921.08</v>
      </c>
      <c r="H53" s="15">
        <f t="shared" si="1"/>
        <v>1784293.2400000002</v>
      </c>
    </row>
    <row r="54" spans="1:8">
      <c r="A54" s="49">
        <v>6100</v>
      </c>
      <c r="B54" s="11" t="s">
        <v>108</v>
      </c>
      <c r="C54" s="15">
        <v>2325855.9500000002</v>
      </c>
      <c r="D54" s="15">
        <v>422358.37</v>
      </c>
      <c r="E54" s="15">
        <f t="shared" si="0"/>
        <v>2748214.3200000003</v>
      </c>
      <c r="F54" s="15">
        <v>963921.08</v>
      </c>
      <c r="G54" s="15">
        <v>963921.08</v>
      </c>
      <c r="H54" s="15">
        <f t="shared" si="1"/>
        <v>1784293.2400000002</v>
      </c>
    </row>
    <row r="55" spans="1:8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>
      <c r="A65" s="48" t="s">
        <v>68</v>
      </c>
      <c r="B65" s="7"/>
      <c r="C65" s="15">
        <f>SUM(C66:C68)</f>
        <v>0</v>
      </c>
      <c r="D65" s="15">
        <f>SUM(D66:D68)</f>
        <v>9000000</v>
      </c>
      <c r="E65" s="15">
        <f t="shared" si="0"/>
        <v>9000000</v>
      </c>
      <c r="F65" s="15">
        <f>SUM(F66:F68)</f>
        <v>9000000</v>
      </c>
      <c r="G65" s="15">
        <f>SUM(G66:G68)</f>
        <v>9000000</v>
      </c>
      <c r="H65" s="15">
        <f t="shared" si="1"/>
        <v>0</v>
      </c>
    </row>
    <row r="66" spans="1:8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>
      <c r="A68" s="49">
        <v>8500</v>
      </c>
      <c r="B68" s="11" t="s">
        <v>40</v>
      </c>
      <c r="C68" s="15">
        <v>0</v>
      </c>
      <c r="D68" s="15">
        <v>9000000</v>
      </c>
      <c r="E68" s="15">
        <f t="shared" si="0"/>
        <v>9000000</v>
      </c>
      <c r="F68" s="15">
        <v>9000000</v>
      </c>
      <c r="G68" s="15">
        <v>9000000</v>
      </c>
      <c r="H68" s="15">
        <f t="shared" si="1"/>
        <v>0</v>
      </c>
    </row>
    <row r="69" spans="1:8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>
      <c r="A77" s="8"/>
      <c r="B77" s="13" t="s">
        <v>53</v>
      </c>
      <c r="C77" s="17">
        <f t="shared" ref="C77:H77" si="4">SUM(C5+C13+C23+C33+C43+C53+C57+C65+C69)</f>
        <v>31926122.639999997</v>
      </c>
      <c r="D77" s="17">
        <f t="shared" si="4"/>
        <v>8863216.6300000008</v>
      </c>
      <c r="E77" s="17">
        <f t="shared" si="4"/>
        <v>40789339.269999996</v>
      </c>
      <c r="F77" s="17">
        <f t="shared" si="4"/>
        <v>19922357.829999998</v>
      </c>
      <c r="G77" s="17">
        <f t="shared" si="4"/>
        <v>19922357.829999998</v>
      </c>
      <c r="H77" s="17">
        <f t="shared" si="4"/>
        <v>20866981.439999998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showGridLines="0" workbookViewId="0">
      <selection activeCell="B5" sqref="B5"/>
    </sheetView>
  </sheetViews>
  <sheetFormatPr baseColWidth="10" defaultRowHeight="11.25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>
      <c r="A1" s="52" t="s">
        <v>138</v>
      </c>
      <c r="B1" s="53"/>
      <c r="C1" s="53"/>
      <c r="D1" s="53"/>
      <c r="E1" s="53"/>
      <c r="F1" s="53"/>
      <c r="G1" s="53"/>
      <c r="H1" s="54"/>
    </row>
    <row r="2" spans="1:8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>
      <c r="A5" s="5"/>
      <c r="B5" s="18"/>
      <c r="C5" s="21"/>
      <c r="D5" s="21"/>
      <c r="E5" s="21"/>
      <c r="F5" s="21"/>
      <c r="G5" s="21"/>
      <c r="H5" s="21"/>
    </row>
    <row r="6" spans="1:8">
      <c r="A6" s="5"/>
      <c r="B6" s="18" t="s">
        <v>0</v>
      </c>
      <c r="C6" s="50">
        <v>29600266.690000001</v>
      </c>
      <c r="D6" s="50">
        <v>-1188141.74</v>
      </c>
      <c r="E6" s="50">
        <f>C6+D6</f>
        <v>28412124.950000003</v>
      </c>
      <c r="F6" s="50">
        <v>9722415.7200000007</v>
      </c>
      <c r="G6" s="50">
        <v>9722415.7200000007</v>
      </c>
      <c r="H6" s="50">
        <f>E6-F6</f>
        <v>18689709.230000004</v>
      </c>
    </row>
    <row r="7" spans="1:8">
      <c r="A7" s="5"/>
      <c r="B7" s="18"/>
      <c r="C7" s="50"/>
      <c r="D7" s="50"/>
      <c r="E7" s="50"/>
      <c r="F7" s="50"/>
      <c r="G7" s="50"/>
      <c r="H7" s="50"/>
    </row>
    <row r="8" spans="1:8">
      <c r="A8" s="5"/>
      <c r="B8" s="18" t="s">
        <v>1</v>
      </c>
      <c r="C8" s="50">
        <v>2325855.9500000002</v>
      </c>
      <c r="D8" s="50">
        <v>10051358.369999999</v>
      </c>
      <c r="E8" s="50">
        <f>C8+D8</f>
        <v>12377214.32</v>
      </c>
      <c r="F8" s="50">
        <v>10199942.109999999</v>
      </c>
      <c r="G8" s="50">
        <v>10199942.109999999</v>
      </c>
      <c r="H8" s="50">
        <f>E8-F8</f>
        <v>2177272.2100000009</v>
      </c>
    </row>
    <row r="9" spans="1:8">
      <c r="A9" s="5"/>
      <c r="B9" s="18"/>
      <c r="C9" s="50"/>
      <c r="D9" s="50"/>
      <c r="E9" s="50"/>
      <c r="F9" s="50"/>
      <c r="G9" s="50"/>
      <c r="H9" s="50"/>
    </row>
    <row r="10" spans="1:8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>
      <c r="A11" s="5"/>
      <c r="B11" s="18"/>
      <c r="C11" s="50"/>
      <c r="D11" s="50"/>
      <c r="E11" s="50"/>
      <c r="F11" s="50"/>
      <c r="G11" s="50"/>
      <c r="H11" s="50"/>
    </row>
    <row r="12" spans="1:8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>
      <c r="A13" s="5"/>
      <c r="B13" s="18"/>
      <c r="C13" s="50"/>
      <c r="D13" s="50"/>
      <c r="E13" s="50"/>
      <c r="F13" s="50"/>
      <c r="G13" s="50"/>
      <c r="H13" s="50"/>
    </row>
    <row r="14" spans="1:8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>
      <c r="A15" s="6"/>
      <c r="B15" s="19"/>
      <c r="C15" s="51"/>
      <c r="D15" s="51"/>
      <c r="E15" s="51"/>
      <c r="F15" s="51"/>
      <c r="G15" s="51"/>
      <c r="H15" s="51"/>
    </row>
    <row r="16" spans="1:8">
      <c r="A16" s="20"/>
      <c r="B16" s="13" t="s">
        <v>53</v>
      </c>
      <c r="C16" s="17">
        <f>SUM(C6+C8+C10+C12+C14)</f>
        <v>31926122.640000001</v>
      </c>
      <c r="D16" s="17">
        <f>SUM(D6+D8+D10+D12+D14)</f>
        <v>8863216.629999999</v>
      </c>
      <c r="E16" s="17">
        <f>SUM(E6+E8+E10+E12+E14)</f>
        <v>40789339.270000003</v>
      </c>
      <c r="F16" s="17">
        <f t="shared" ref="F16:H16" si="0">SUM(F6+F8+F10+F12+F14)</f>
        <v>19922357.829999998</v>
      </c>
      <c r="G16" s="17">
        <f t="shared" si="0"/>
        <v>19922357.829999998</v>
      </c>
      <c r="H16" s="17">
        <f t="shared" si="0"/>
        <v>20866981.440000005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4"/>
  <sheetViews>
    <sheetView showGridLines="0" workbookViewId="0">
      <selection activeCell="A6" sqref="A6"/>
    </sheetView>
  </sheetViews>
  <sheetFormatPr baseColWidth="10" defaultRowHeight="11.25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>
      <c r="A1" s="52" t="s">
        <v>139</v>
      </c>
      <c r="B1" s="53"/>
      <c r="C1" s="53"/>
      <c r="D1" s="53"/>
      <c r="E1" s="53"/>
      <c r="F1" s="53"/>
      <c r="G1" s="53"/>
      <c r="H1" s="54"/>
    </row>
    <row r="2" spans="1:8">
      <c r="B2" s="27"/>
      <c r="C2" s="27"/>
      <c r="D2" s="27"/>
      <c r="E2" s="27"/>
      <c r="F2" s="27"/>
      <c r="G2" s="27"/>
      <c r="H2" s="27"/>
    </row>
    <row r="3" spans="1:8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>
      <c r="A6" s="28"/>
      <c r="B6" s="24"/>
      <c r="C6" s="36"/>
      <c r="D6" s="36"/>
      <c r="E6" s="36"/>
      <c r="F6" s="36"/>
      <c r="G6" s="36"/>
      <c r="H6" s="36"/>
    </row>
    <row r="7" spans="1:8">
      <c r="A7" s="4" t="s">
        <v>128</v>
      </c>
      <c r="B7" s="22"/>
      <c r="C7" s="15">
        <v>4483187.37</v>
      </c>
      <c r="D7" s="15">
        <v>-1161015.44</v>
      </c>
      <c r="E7" s="15">
        <f>C7+D7</f>
        <v>3322171.93</v>
      </c>
      <c r="F7" s="15">
        <v>876341.08</v>
      </c>
      <c r="G7" s="15">
        <v>876341.08</v>
      </c>
      <c r="H7" s="15">
        <f>E7-F7</f>
        <v>2445830.85</v>
      </c>
    </row>
    <row r="8" spans="1:8">
      <c r="A8" s="4" t="s">
        <v>129</v>
      </c>
      <c r="B8" s="22"/>
      <c r="C8" s="15">
        <v>2541631.08</v>
      </c>
      <c r="D8" s="15">
        <v>0</v>
      </c>
      <c r="E8" s="15">
        <f t="shared" ref="E8:E13" si="0">C8+D8</f>
        <v>2541631.08</v>
      </c>
      <c r="F8" s="15">
        <v>860015.91</v>
      </c>
      <c r="G8" s="15">
        <v>860015.91</v>
      </c>
      <c r="H8" s="15">
        <f t="shared" ref="H8:H13" si="1">E8-F8</f>
        <v>1681615.17</v>
      </c>
    </row>
    <row r="9" spans="1:8">
      <c r="A9" s="4" t="s">
        <v>130</v>
      </c>
      <c r="B9" s="22"/>
      <c r="C9" s="15">
        <v>690374.74</v>
      </c>
      <c r="D9" s="15">
        <v>0</v>
      </c>
      <c r="E9" s="15">
        <f t="shared" si="0"/>
        <v>690374.74</v>
      </c>
      <c r="F9" s="15">
        <v>185034.62</v>
      </c>
      <c r="G9" s="15">
        <v>185034.62</v>
      </c>
      <c r="H9" s="15">
        <f t="shared" si="1"/>
        <v>505340.12</v>
      </c>
    </row>
    <row r="10" spans="1:8">
      <c r="A10" s="4" t="s">
        <v>131</v>
      </c>
      <c r="B10" s="22"/>
      <c r="C10" s="15">
        <v>1442354.48</v>
      </c>
      <c r="D10" s="15">
        <v>-23793.7</v>
      </c>
      <c r="E10" s="15">
        <f t="shared" si="0"/>
        <v>1418560.78</v>
      </c>
      <c r="F10" s="15">
        <v>590230.07999999996</v>
      </c>
      <c r="G10" s="15">
        <v>590230.07999999996</v>
      </c>
      <c r="H10" s="15">
        <f t="shared" si="1"/>
        <v>828330.70000000007</v>
      </c>
    </row>
    <row r="11" spans="1:8">
      <c r="A11" s="4" t="s">
        <v>132</v>
      </c>
      <c r="B11" s="22"/>
      <c r="C11" s="15">
        <v>12463957.01</v>
      </c>
      <c r="D11" s="15">
        <v>10049025.77</v>
      </c>
      <c r="E11" s="15">
        <f t="shared" si="0"/>
        <v>22512982.780000001</v>
      </c>
      <c r="F11" s="15">
        <v>13995863.02</v>
      </c>
      <c r="G11" s="15">
        <v>13995863.02</v>
      </c>
      <c r="H11" s="15">
        <f t="shared" si="1"/>
        <v>8517119.7600000016</v>
      </c>
    </row>
    <row r="12" spans="1:8">
      <c r="A12" s="4" t="s">
        <v>133</v>
      </c>
      <c r="B12" s="22"/>
      <c r="C12" s="15">
        <v>6287550.75</v>
      </c>
      <c r="D12" s="15">
        <v>-5000</v>
      </c>
      <c r="E12" s="15">
        <f t="shared" si="0"/>
        <v>6282550.75</v>
      </c>
      <c r="F12" s="15">
        <v>2108005.2599999998</v>
      </c>
      <c r="G12" s="15">
        <v>2108005.2599999998</v>
      </c>
      <c r="H12" s="15">
        <f t="shared" si="1"/>
        <v>4174545.49</v>
      </c>
    </row>
    <row r="13" spans="1:8">
      <c r="A13" s="4" t="s">
        <v>134</v>
      </c>
      <c r="B13" s="22"/>
      <c r="C13" s="15">
        <v>2993229.75</v>
      </c>
      <c r="D13" s="15">
        <v>0</v>
      </c>
      <c r="E13" s="15">
        <f t="shared" si="0"/>
        <v>2993229.75</v>
      </c>
      <c r="F13" s="15">
        <v>959488.48</v>
      </c>
      <c r="G13" s="15">
        <v>959488.48</v>
      </c>
      <c r="H13" s="15">
        <f t="shared" si="1"/>
        <v>2033741.27</v>
      </c>
    </row>
    <row r="14" spans="1:8">
      <c r="A14" s="4" t="s">
        <v>135</v>
      </c>
      <c r="B14" s="22"/>
      <c r="C14" s="15">
        <v>786369.21</v>
      </c>
      <c r="D14" s="15">
        <v>4000</v>
      </c>
      <c r="E14" s="15">
        <f t="shared" ref="E14" si="2">C14+D14</f>
        <v>790369.21</v>
      </c>
      <c r="F14" s="15">
        <v>258907.62</v>
      </c>
      <c r="G14" s="15">
        <v>258907.62</v>
      </c>
      <c r="H14" s="15">
        <f t="shared" ref="H14" si="3">E14-F14</f>
        <v>531461.59</v>
      </c>
    </row>
    <row r="15" spans="1:8">
      <c r="A15" s="4" t="s">
        <v>136</v>
      </c>
      <c r="B15" s="22"/>
      <c r="C15" s="15">
        <v>237468.25</v>
      </c>
      <c r="D15" s="15">
        <v>0</v>
      </c>
      <c r="E15" s="15">
        <f t="shared" ref="E15" si="4">C15+D15</f>
        <v>237468.25</v>
      </c>
      <c r="F15" s="15">
        <v>88471.76</v>
      </c>
      <c r="G15" s="15">
        <v>88471.76</v>
      </c>
      <c r="H15" s="15">
        <f t="shared" ref="H15" si="5">E15-F15</f>
        <v>148996.49</v>
      </c>
    </row>
    <row r="16" spans="1:8">
      <c r="A16" s="4"/>
      <c r="B16" s="22"/>
      <c r="C16" s="15"/>
      <c r="D16" s="15"/>
      <c r="E16" s="15"/>
      <c r="F16" s="15"/>
      <c r="G16" s="15"/>
      <c r="H16" s="15"/>
    </row>
    <row r="17" spans="1:8">
      <c r="A17" s="4"/>
      <c r="B17" s="25"/>
      <c r="C17" s="16"/>
      <c r="D17" s="16"/>
      <c r="E17" s="16"/>
      <c r="F17" s="16"/>
      <c r="G17" s="16"/>
      <c r="H17" s="16"/>
    </row>
    <row r="18" spans="1:8">
      <c r="A18" s="26"/>
      <c r="B18" s="47" t="s">
        <v>53</v>
      </c>
      <c r="C18" s="23">
        <f t="shared" ref="C18:H18" si="6">SUM(C7:C17)</f>
        <v>31926122.640000001</v>
      </c>
      <c r="D18" s="23">
        <f t="shared" si="6"/>
        <v>8863216.629999999</v>
      </c>
      <c r="E18" s="23">
        <f t="shared" si="6"/>
        <v>40789339.270000003</v>
      </c>
      <c r="F18" s="23">
        <f t="shared" si="6"/>
        <v>19922357.830000002</v>
      </c>
      <c r="G18" s="23">
        <f t="shared" si="6"/>
        <v>19922357.830000002</v>
      </c>
      <c r="H18" s="23">
        <f t="shared" si="6"/>
        <v>20866981.440000001</v>
      </c>
    </row>
    <row r="21" spans="1:8" ht="45" customHeight="1">
      <c r="A21" s="52" t="s">
        <v>140</v>
      </c>
      <c r="B21" s="53"/>
      <c r="C21" s="53"/>
      <c r="D21" s="53"/>
      <c r="E21" s="53"/>
      <c r="F21" s="53"/>
      <c r="G21" s="53"/>
      <c r="H21" s="54"/>
    </row>
    <row r="23" spans="1:8">
      <c r="A23" s="57" t="s">
        <v>54</v>
      </c>
      <c r="B23" s="58"/>
      <c r="C23" s="52" t="s">
        <v>60</v>
      </c>
      <c r="D23" s="53"/>
      <c r="E23" s="53"/>
      <c r="F23" s="53"/>
      <c r="G23" s="54"/>
      <c r="H23" s="55" t="s">
        <v>59</v>
      </c>
    </row>
    <row r="24" spans="1:8" ht="22.5">
      <c r="A24" s="59"/>
      <c r="B24" s="60"/>
      <c r="C24" s="9" t="s">
        <v>55</v>
      </c>
      <c r="D24" s="9" t="s">
        <v>125</v>
      </c>
      <c r="E24" s="9" t="s">
        <v>56</v>
      </c>
      <c r="F24" s="9" t="s">
        <v>57</v>
      </c>
      <c r="G24" s="9" t="s">
        <v>58</v>
      </c>
      <c r="H24" s="56"/>
    </row>
    <row r="25" spans="1:8">
      <c r="A25" s="61"/>
      <c r="B25" s="62"/>
      <c r="C25" s="10">
        <v>1</v>
      </c>
      <c r="D25" s="10">
        <v>2</v>
      </c>
      <c r="E25" s="10" t="s">
        <v>126</v>
      </c>
      <c r="F25" s="10">
        <v>4</v>
      </c>
      <c r="G25" s="10">
        <v>5</v>
      </c>
      <c r="H25" s="10" t="s">
        <v>127</v>
      </c>
    </row>
    <row r="26" spans="1:8">
      <c r="A26" s="28"/>
      <c r="B26" s="29"/>
      <c r="C26" s="33"/>
      <c r="D26" s="33"/>
      <c r="E26" s="33"/>
      <c r="F26" s="33"/>
      <c r="G26" s="33"/>
      <c r="H26" s="33"/>
    </row>
    <row r="27" spans="1:8">
      <c r="A27" s="4" t="s">
        <v>8</v>
      </c>
      <c r="B27" s="2"/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E27-F27</f>
        <v>0</v>
      </c>
    </row>
    <row r="28" spans="1:8">
      <c r="A28" s="4" t="s">
        <v>9</v>
      </c>
      <c r="B28" s="2"/>
      <c r="C28" s="34">
        <v>0</v>
      </c>
      <c r="D28" s="34">
        <v>0</v>
      </c>
      <c r="E28" s="34">
        <f t="shared" ref="E28:E30" si="7">C28+D28</f>
        <v>0</v>
      </c>
      <c r="F28" s="34">
        <v>0</v>
      </c>
      <c r="G28" s="34">
        <v>0</v>
      </c>
      <c r="H28" s="34">
        <f t="shared" ref="H28:H30" si="8">E28-F28</f>
        <v>0</v>
      </c>
    </row>
    <row r="29" spans="1:8">
      <c r="A29" s="4" t="s">
        <v>10</v>
      </c>
      <c r="B29" s="2"/>
      <c r="C29" s="34">
        <v>0</v>
      </c>
      <c r="D29" s="34">
        <v>0</v>
      </c>
      <c r="E29" s="34">
        <f t="shared" si="7"/>
        <v>0</v>
      </c>
      <c r="F29" s="34">
        <v>0</v>
      </c>
      <c r="G29" s="34">
        <v>0</v>
      </c>
      <c r="H29" s="34">
        <f t="shared" si="8"/>
        <v>0</v>
      </c>
    </row>
    <row r="30" spans="1:8">
      <c r="A30" s="4" t="s">
        <v>11</v>
      </c>
      <c r="B30" s="2"/>
      <c r="C30" s="34">
        <v>0</v>
      </c>
      <c r="D30" s="34">
        <v>0</v>
      </c>
      <c r="E30" s="34">
        <f t="shared" si="7"/>
        <v>0</v>
      </c>
      <c r="F30" s="34">
        <v>0</v>
      </c>
      <c r="G30" s="34">
        <v>0</v>
      </c>
      <c r="H30" s="34">
        <f t="shared" si="8"/>
        <v>0</v>
      </c>
    </row>
    <row r="31" spans="1:8">
      <c r="A31" s="4"/>
      <c r="B31" s="2"/>
      <c r="C31" s="35"/>
      <c r="D31" s="35"/>
      <c r="E31" s="35"/>
      <c r="F31" s="35"/>
      <c r="G31" s="35"/>
      <c r="H31" s="35"/>
    </row>
    <row r="32" spans="1:8">
      <c r="A32" s="26"/>
      <c r="B32" s="47" t="s">
        <v>53</v>
      </c>
      <c r="C32" s="23">
        <f>SUM(C27:C31)</f>
        <v>0</v>
      </c>
      <c r="D32" s="23">
        <f>SUM(D27:D31)</f>
        <v>0</v>
      </c>
      <c r="E32" s="23">
        <f>SUM(E27:E30)</f>
        <v>0</v>
      </c>
      <c r="F32" s="23">
        <f>SUM(F27:F30)</f>
        <v>0</v>
      </c>
      <c r="G32" s="23">
        <f>SUM(G27:G30)</f>
        <v>0</v>
      </c>
      <c r="H32" s="23">
        <f>SUM(H27:H30)</f>
        <v>0</v>
      </c>
    </row>
    <row r="35" spans="1:8" ht="45" customHeight="1">
      <c r="A35" s="52" t="s">
        <v>141</v>
      </c>
      <c r="B35" s="53"/>
      <c r="C35" s="53"/>
      <c r="D35" s="53"/>
      <c r="E35" s="53"/>
      <c r="F35" s="53"/>
      <c r="G35" s="53"/>
      <c r="H35" s="54"/>
    </row>
    <row r="36" spans="1:8">
      <c r="A36" s="57" t="s">
        <v>54</v>
      </c>
      <c r="B36" s="58"/>
      <c r="C36" s="52" t="s">
        <v>60</v>
      </c>
      <c r="D36" s="53"/>
      <c r="E36" s="53"/>
      <c r="F36" s="53"/>
      <c r="G36" s="54"/>
      <c r="H36" s="55" t="s">
        <v>59</v>
      </c>
    </row>
    <row r="37" spans="1:8" ht="22.5">
      <c r="A37" s="59"/>
      <c r="B37" s="60"/>
      <c r="C37" s="9" t="s">
        <v>55</v>
      </c>
      <c r="D37" s="9" t="s">
        <v>125</v>
      </c>
      <c r="E37" s="9" t="s">
        <v>56</v>
      </c>
      <c r="F37" s="9" t="s">
        <v>57</v>
      </c>
      <c r="G37" s="9" t="s">
        <v>58</v>
      </c>
      <c r="H37" s="56"/>
    </row>
    <row r="38" spans="1:8">
      <c r="A38" s="61"/>
      <c r="B38" s="62"/>
      <c r="C38" s="10">
        <v>1</v>
      </c>
      <c r="D38" s="10">
        <v>2</v>
      </c>
      <c r="E38" s="10" t="s">
        <v>126</v>
      </c>
      <c r="F38" s="10">
        <v>4</v>
      </c>
      <c r="G38" s="10">
        <v>5</v>
      </c>
      <c r="H38" s="10" t="s">
        <v>127</v>
      </c>
    </row>
    <row r="39" spans="1:8">
      <c r="A39" s="28"/>
      <c r="B39" s="29"/>
      <c r="C39" s="33"/>
      <c r="D39" s="33"/>
      <c r="E39" s="33"/>
      <c r="F39" s="33"/>
      <c r="G39" s="33"/>
      <c r="H39" s="33"/>
    </row>
    <row r="40" spans="1:8" ht="22.5">
      <c r="A40" s="4"/>
      <c r="B40" s="31" t="s">
        <v>13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>
      <c r="A41" s="4"/>
      <c r="B41" s="31"/>
      <c r="C41" s="34"/>
      <c r="D41" s="34"/>
      <c r="E41" s="34"/>
      <c r="F41" s="34"/>
      <c r="G41" s="34"/>
      <c r="H41" s="34"/>
    </row>
    <row r="42" spans="1:8">
      <c r="A42" s="4"/>
      <c r="B42" s="31" t="s">
        <v>12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>
      <c r="A43" s="4"/>
      <c r="B43" s="31"/>
      <c r="C43" s="34"/>
      <c r="D43" s="34"/>
      <c r="E43" s="34"/>
      <c r="F43" s="34"/>
      <c r="G43" s="34"/>
      <c r="H43" s="34"/>
    </row>
    <row r="44" spans="1:8" ht="22.5">
      <c r="A44" s="4"/>
      <c r="B44" s="31" t="s">
        <v>14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>
      <c r="A45" s="4"/>
      <c r="B45" s="31"/>
      <c r="C45" s="34"/>
      <c r="D45" s="34"/>
      <c r="E45" s="34"/>
      <c r="F45" s="34"/>
      <c r="G45" s="34"/>
      <c r="H45" s="34"/>
    </row>
    <row r="46" spans="1:8" ht="22.5">
      <c r="A46" s="4"/>
      <c r="B46" s="31" t="s">
        <v>26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>
      <c r="A47" s="4"/>
      <c r="B47" s="31"/>
      <c r="C47" s="34"/>
      <c r="D47" s="34"/>
      <c r="E47" s="34"/>
      <c r="F47" s="34"/>
      <c r="G47" s="34"/>
      <c r="H47" s="34"/>
    </row>
    <row r="48" spans="1:8" ht="22.5">
      <c r="A48" s="4"/>
      <c r="B48" s="31" t="s">
        <v>27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>
      <c r="A49" s="4"/>
      <c r="B49" s="31"/>
      <c r="C49" s="34"/>
      <c r="D49" s="34"/>
      <c r="E49" s="34"/>
      <c r="F49" s="34"/>
      <c r="G49" s="34"/>
      <c r="H49" s="34"/>
    </row>
    <row r="50" spans="1:8" ht="22.5">
      <c r="A50" s="4"/>
      <c r="B50" s="31" t="s">
        <v>34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>
      <c r="A51" s="4"/>
      <c r="B51" s="31"/>
      <c r="C51" s="34"/>
      <c r="D51" s="34"/>
      <c r="E51" s="34"/>
      <c r="F51" s="34"/>
      <c r="G51" s="34"/>
      <c r="H51" s="34"/>
    </row>
    <row r="52" spans="1:8">
      <c r="A52" s="4"/>
      <c r="B52" s="31" t="s">
        <v>15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>
      <c r="A53" s="30"/>
      <c r="B53" s="32"/>
      <c r="C53" s="35"/>
      <c r="D53" s="35"/>
      <c r="E53" s="35"/>
      <c r="F53" s="35"/>
      <c r="G53" s="35"/>
      <c r="H53" s="35"/>
    </row>
    <row r="54" spans="1:8">
      <c r="A54" s="26"/>
      <c r="B54" s="47" t="s">
        <v>53</v>
      </c>
      <c r="C54" s="23">
        <f t="shared" ref="C54:H54" si="9">SUM(C40:C52)</f>
        <v>0</v>
      </c>
      <c r="D54" s="23">
        <f t="shared" si="9"/>
        <v>0</v>
      </c>
      <c r="E54" s="23">
        <f t="shared" si="9"/>
        <v>0</v>
      </c>
      <c r="F54" s="23">
        <f t="shared" si="9"/>
        <v>0</v>
      </c>
      <c r="G54" s="23">
        <f t="shared" si="9"/>
        <v>0</v>
      </c>
      <c r="H54" s="23">
        <f t="shared" si="9"/>
        <v>0</v>
      </c>
    </row>
  </sheetData>
  <sheetProtection formatCells="0" formatColumns="0" formatRows="0" insertRows="0" deleteRows="0" autoFilter="0"/>
  <mergeCells count="12">
    <mergeCell ref="A1:H1"/>
    <mergeCell ref="A3:B5"/>
    <mergeCell ref="A21:H21"/>
    <mergeCell ref="A23:B25"/>
    <mergeCell ref="C3:G3"/>
    <mergeCell ref="H3:H4"/>
    <mergeCell ref="A35:H35"/>
    <mergeCell ref="A36:B38"/>
    <mergeCell ref="C36:G36"/>
    <mergeCell ref="H36:H37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5"/>
  <sheetViews>
    <sheetView showGridLines="0" workbookViewId="0">
      <selection activeCell="A5" sqref="A5"/>
    </sheetView>
  </sheetViews>
  <sheetFormatPr baseColWidth="10" defaultRowHeight="11.25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>
      <c r="A1" s="52" t="s">
        <v>142</v>
      </c>
      <c r="B1" s="53"/>
      <c r="C1" s="53"/>
      <c r="D1" s="53"/>
      <c r="E1" s="53"/>
      <c r="F1" s="53"/>
      <c r="G1" s="53"/>
      <c r="H1" s="54"/>
    </row>
    <row r="2" spans="1:8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>
      <c r="A5" s="44"/>
      <c r="B5" s="45"/>
      <c r="C5" s="14"/>
      <c r="D5" s="14"/>
      <c r="E5" s="14"/>
      <c r="F5" s="14"/>
      <c r="G5" s="14"/>
      <c r="H5" s="14"/>
    </row>
    <row r="6" spans="1:8">
      <c r="A6" s="41" t="s">
        <v>16</v>
      </c>
      <c r="B6" s="39"/>
      <c r="C6" s="15">
        <f t="shared" ref="C6:H6" si="0">SUM(C7:C14)</f>
        <v>1679822.73</v>
      </c>
      <c r="D6" s="15">
        <f t="shared" si="0"/>
        <v>-23793.7</v>
      </c>
      <c r="E6" s="15">
        <f t="shared" si="0"/>
        <v>1656029.03</v>
      </c>
      <c r="F6" s="15">
        <f t="shared" si="0"/>
        <v>678701.84</v>
      </c>
      <c r="G6" s="15">
        <f t="shared" si="0"/>
        <v>678701.84</v>
      </c>
      <c r="H6" s="15">
        <f t="shared" si="0"/>
        <v>977327.19000000006</v>
      </c>
    </row>
    <row r="7" spans="1:8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>
      <c r="A11" s="38"/>
      <c r="B11" s="42" t="s">
        <v>23</v>
      </c>
      <c r="C11" s="15">
        <v>1679822.73</v>
      </c>
      <c r="D11" s="15">
        <v>-23793.7</v>
      </c>
      <c r="E11" s="15">
        <f t="shared" si="1"/>
        <v>1656029.03</v>
      </c>
      <c r="F11" s="15">
        <v>678701.84</v>
      </c>
      <c r="G11" s="15">
        <v>678701.84</v>
      </c>
      <c r="H11" s="15">
        <f t="shared" si="2"/>
        <v>977327.19000000006</v>
      </c>
    </row>
    <row r="12" spans="1:8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>
      <c r="A15" s="40"/>
      <c r="B15" s="42"/>
      <c r="C15" s="15"/>
      <c r="D15" s="15"/>
      <c r="E15" s="15"/>
      <c r="F15" s="15"/>
      <c r="G15" s="15"/>
      <c r="H15" s="15"/>
    </row>
    <row r="16" spans="1:8">
      <c r="A16" s="41" t="s">
        <v>20</v>
      </c>
      <c r="B16" s="43"/>
      <c r="C16" s="15">
        <f t="shared" ref="C16:H16" si="3">SUM(C17:C23)</f>
        <v>29459930.700000003</v>
      </c>
      <c r="D16" s="15">
        <f t="shared" si="3"/>
        <v>8883010.3300000001</v>
      </c>
      <c r="E16" s="15">
        <f t="shared" si="3"/>
        <v>38342941.030000001</v>
      </c>
      <c r="F16" s="15">
        <f t="shared" si="3"/>
        <v>18984748.369999997</v>
      </c>
      <c r="G16" s="15">
        <f t="shared" si="3"/>
        <v>18984748.369999997</v>
      </c>
      <c r="H16" s="15">
        <f t="shared" si="3"/>
        <v>19358192.660000004</v>
      </c>
    </row>
    <row r="17" spans="1:8">
      <c r="A17" s="38"/>
      <c r="B17" s="42" t="s">
        <v>45</v>
      </c>
      <c r="C17" s="15">
        <v>10708422.939999999</v>
      </c>
      <c r="D17" s="15">
        <v>-1161015.44</v>
      </c>
      <c r="E17" s="15">
        <f>C17+D17</f>
        <v>9547407.5</v>
      </c>
      <c r="F17" s="15">
        <v>2880880.09</v>
      </c>
      <c r="G17" s="15">
        <v>2880880.09</v>
      </c>
      <c r="H17" s="15">
        <f t="shared" ref="H17:H23" si="4">E17-F17</f>
        <v>6666527.4100000001</v>
      </c>
    </row>
    <row r="18" spans="1:8">
      <c r="A18" s="38"/>
      <c r="B18" s="42" t="s">
        <v>28</v>
      </c>
      <c r="C18" s="15">
        <v>18751507.760000002</v>
      </c>
      <c r="D18" s="15">
        <v>10044025.77</v>
      </c>
      <c r="E18" s="15">
        <f t="shared" ref="E18:E23" si="5">C18+D18</f>
        <v>28795533.530000001</v>
      </c>
      <c r="F18" s="15">
        <v>16103868.279999999</v>
      </c>
      <c r="G18" s="15">
        <v>16103868.279999999</v>
      </c>
      <c r="H18" s="15">
        <f t="shared" si="4"/>
        <v>12691665.250000002</v>
      </c>
    </row>
    <row r="19" spans="1:8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>
      <c r="A24" s="40"/>
      <c r="B24" s="42"/>
      <c r="C24" s="15"/>
      <c r="D24" s="15"/>
      <c r="E24" s="15"/>
      <c r="F24" s="15"/>
      <c r="G24" s="15"/>
      <c r="H24" s="15"/>
    </row>
    <row r="25" spans="1:8">
      <c r="A25" s="41" t="s">
        <v>49</v>
      </c>
      <c r="B25" s="43"/>
      <c r="C25" s="15">
        <f t="shared" ref="C25:H25" si="6">SUM(C26:C34)</f>
        <v>786369.21</v>
      </c>
      <c r="D25" s="15">
        <f t="shared" si="6"/>
        <v>4000</v>
      </c>
      <c r="E25" s="15">
        <f t="shared" si="6"/>
        <v>790369.21</v>
      </c>
      <c r="F25" s="15">
        <f t="shared" si="6"/>
        <v>258907.62</v>
      </c>
      <c r="G25" s="15">
        <f t="shared" si="6"/>
        <v>258907.62</v>
      </c>
      <c r="H25" s="15">
        <f t="shared" si="6"/>
        <v>531461.59</v>
      </c>
    </row>
    <row r="26" spans="1:8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>
      <c r="A31" s="38"/>
      <c r="B31" s="42" t="s">
        <v>5</v>
      </c>
      <c r="C31" s="15">
        <v>786369.21</v>
      </c>
      <c r="D31" s="15">
        <v>4000</v>
      </c>
      <c r="E31" s="15">
        <f t="shared" si="8"/>
        <v>790369.21</v>
      </c>
      <c r="F31" s="15">
        <v>258907.62</v>
      </c>
      <c r="G31" s="15">
        <v>258907.62</v>
      </c>
      <c r="H31" s="15">
        <f t="shared" si="7"/>
        <v>531461.59</v>
      </c>
    </row>
    <row r="32" spans="1:8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>
      <c r="A35" s="40"/>
      <c r="B35" s="42"/>
      <c r="C35" s="15"/>
      <c r="D35" s="15"/>
      <c r="E35" s="15"/>
      <c r="F35" s="15"/>
      <c r="G35" s="15"/>
      <c r="H35" s="15"/>
    </row>
    <row r="36" spans="1:8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>
      <c r="A41" s="40"/>
      <c r="B41" s="42"/>
      <c r="C41" s="15"/>
      <c r="D41" s="15"/>
      <c r="E41" s="15"/>
      <c r="F41" s="15"/>
      <c r="G41" s="15"/>
      <c r="H41" s="15"/>
    </row>
    <row r="42" spans="1:8">
      <c r="A42" s="46"/>
      <c r="B42" s="47" t="s">
        <v>53</v>
      </c>
      <c r="C42" s="23">
        <f t="shared" ref="C42:H42" si="12">SUM(C36+C25+C16+C6)</f>
        <v>31926122.640000004</v>
      </c>
      <c r="D42" s="23">
        <f t="shared" si="12"/>
        <v>8863216.6300000008</v>
      </c>
      <c r="E42" s="23">
        <f t="shared" si="12"/>
        <v>40789339.270000003</v>
      </c>
      <c r="F42" s="23">
        <f t="shared" si="12"/>
        <v>19922357.829999998</v>
      </c>
      <c r="G42" s="23">
        <f t="shared" si="12"/>
        <v>19922357.829999998</v>
      </c>
      <c r="H42" s="23">
        <f t="shared" si="12"/>
        <v>20866981.440000005</v>
      </c>
    </row>
    <row r="43" spans="1:8">
      <c r="A43" s="37"/>
      <c r="B43" s="37"/>
      <c r="C43" s="37"/>
      <c r="D43" s="37"/>
      <c r="E43" s="37"/>
      <c r="F43" s="37"/>
      <c r="G43" s="37"/>
      <c r="H43" s="37"/>
    </row>
    <row r="44" spans="1:8">
      <c r="A44" s="37"/>
      <c r="B44" s="37"/>
      <c r="C44" s="37"/>
      <c r="D44" s="37"/>
      <c r="E44" s="37"/>
      <c r="F44" s="37"/>
      <c r="G44" s="37"/>
      <c r="H44" s="37"/>
    </row>
    <row r="45" spans="1:8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2018-03-08T21:21:25Z</cp:lastPrinted>
  <dcterms:created xsi:type="dcterms:W3CDTF">2014-02-10T03:37:14Z</dcterms:created>
  <dcterms:modified xsi:type="dcterms:W3CDTF">2018-07-25T19:35:22Z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